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D3721FD1-7371-462A-AA18-87906126570F}" xr6:coauthVersionLast="41" xr6:coauthVersionMax="41" xr10:uidLastSave="{00000000-0000-0000-0000-000000000000}"/>
  <bookViews>
    <workbookView xWindow="-110" yWindow="-110" windowWidth="38620" windowHeight="21220" xr2:uid="{00000000-000D-0000-FFFF-FFFF00000000}"/>
  </bookViews>
  <sheets>
    <sheet name="SO 323" sheetId="1" r:id="rId1"/>
    <sheet name="Kategorie monitoringu" sheetId="2" state="hidden" r:id="rId2"/>
    <sheet name="hide" sheetId="3" state="hidden" r:id="rId3"/>
  </sheets>
  <definedNames>
    <definedName name="_xlnm._FilterDatabase" localSheetId="0" hidden="1">'SO 323'!$A$12:$L$78</definedName>
    <definedName name="_xlnm.Print_Titles" localSheetId="0">'SO 323'!$9:$12</definedName>
  </definedNames>
  <calcPr calcId="191029"/>
  <webPublishing codePag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6" i="1" l="1"/>
  <c r="B62" i="1" s="1"/>
  <c r="B38" i="1"/>
  <c r="B20" i="1"/>
  <c r="L1" i="3" l="1"/>
  <c r="L74" i="1"/>
  <c r="J74" i="1"/>
  <c r="L70" i="1"/>
  <c r="J70" i="1"/>
  <c r="L66" i="1"/>
  <c r="J66" i="1"/>
  <c r="L62" i="1"/>
  <c r="L78" i="1" s="1"/>
  <c r="J62" i="1"/>
  <c r="L56" i="1"/>
  <c r="L60" i="1" s="1"/>
  <c r="J56" i="1"/>
  <c r="L50" i="1"/>
  <c r="J50" i="1"/>
  <c r="L46" i="1"/>
  <c r="J46" i="1"/>
  <c r="L42" i="1"/>
  <c r="J42" i="1"/>
  <c r="L38" i="1"/>
  <c r="J38" i="1"/>
  <c r="L32" i="1"/>
  <c r="J32" i="1"/>
  <c r="L28" i="1"/>
  <c r="J28" i="1"/>
  <c r="L24" i="1"/>
  <c r="J24" i="1"/>
  <c r="L20" i="1"/>
  <c r="J20" i="1"/>
  <c r="L14" i="1"/>
  <c r="L18" i="1" s="1"/>
  <c r="J14" i="1"/>
  <c r="K9" i="1"/>
  <c r="F5" i="1"/>
  <c r="F4" i="1"/>
  <c r="L1" i="1"/>
  <c r="L54" i="1" l="1"/>
  <c r="L36" i="1"/>
  <c r="K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shapeId="0" xr:uid="{00000000-0006-0000-0000-000002000000}">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shapeId="0" xr:uid="{00000000-0006-0000-0000-00000300000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shapeId="0" xr:uid="{00000000-0006-0000-0000-00000400000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shapeId="0" xr:uid="{00000000-0006-0000-0000-00000500000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shapeId="0" xr:uid="{00000000-0006-0000-0000-00000600000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shapeId="0" xr:uid="{00000000-0006-0000-0000-00000700000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shapeId="0" xr:uid="{00000000-0006-0000-0000-00000800000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shapeId="0" xr:uid="{00000000-0006-0000-0000-00000900000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shapeId="0" xr:uid="{00000000-0006-0000-0000-00000B00000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shapeId="0" xr:uid="{00000000-0006-0000-0000-00000C00000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shapeId="0" xr:uid="{00000000-0006-0000-0000-00000D00000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shapeId="0" xr:uid="{00000000-0006-0000-0000-00000E00000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shapeId="0" xr:uid="{00000000-0006-0000-0000-00000F00000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shapeId="0" xr:uid="{00000000-0006-0000-0000-00001000000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shapeId="0" xr:uid="{00000000-0006-0000-0000-00001100000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shapeId="0" xr:uid="{00000000-0006-0000-0000-000012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<sst xmlns="http://schemas.openxmlformats.org/spreadsheetml/2006/main" count="303" uniqueCount="169">
  <si>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</si>
  <si>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</si>
  <si>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</si>
  <si>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</si>
  <si>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</si>
  <si>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</si>
  <si>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</si>
  <si>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</si>
  <si>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</si>
  <si>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</si>
  <si>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</si>
  <si>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</si>
  <si>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</si>
  <si>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</si>
  <si>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</si>
  <si>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</si>
  <si>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</si>
  <si>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</si>
  <si>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</si>
  <si>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</si>
  <si>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</si>
  <si>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</si>
  <si>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</si>
  <si>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</si>
  <si>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</si>
  <si>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</si>
  <si>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</si>
  <si>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</si>
  <si>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Firma</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</si>
  <si>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</si>
  <si>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</si>
  <si>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</si>
  <si>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</si>
  <si>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</si>
  <si>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</si>
  <si>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</si>
  <si>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</si>
  <si>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</si>
  <si>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</si>
  <si>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</si>
  <si>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</si>
  <si>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</si>
  <si>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</si>
  <si>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</si>
  <si>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</si>
  <si>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</si>
  <si>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</si>
  <si>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</si>
  <si>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</si>
  <si>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</si>
  <si>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</si>
  <si>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</si>
  <si>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</si>
  <si>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</si>
  <si>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</si>
  <si>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</si>
  <si>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</si>
  <si>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</si>
  <si>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</si>
  <si>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</si>
  <si>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</si>
  <si>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</si>
  <si>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</si>
  <si>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</si>
  <si>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</si>
  <si>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</si>
  <si>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</si>
  <si>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</si>
  <si>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</si>
  <si>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</si>
  <si>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</si>
  <si>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</si>
  <si>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</si>
  <si>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</si>
  <si>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</si>
  <si>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</si>
  <si>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</si>
  <si>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</si>
  <si>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</si>
  <si>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</si>
  <si>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</si>
  <si>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</si>
  <si>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</si>
  <si>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</si>
  <si>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</si>
  <si>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</si>
  <si>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</si>
  <si>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</si>
  <si>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LIKVIDACI ODPADŮ NEKONTAMINOVANÝCH - 17 05 04 VYTĚŽENÉ ZEMINY A HORNINY - I. TŘÍDA TĚŽITELNOSTI</t>
  </si>
  <si>
    <t>za  Díl</t>
  </si>
  <si>
    <t xml:space="preserve"> =85,557*1,808</t>
  </si>
  <si>
    <t>Součet</t>
  </si>
  <si>
    <t xml:space="preserve"> </t>
  </si>
  <si>
    <t>3503-2</t>
  </si>
  <si>
    <t>SO 323</t>
  </si>
  <si>
    <t>TNS TÝNIŠTĚ NAD ORLICÍ, OPLOCENÍ</t>
  </si>
  <si>
    <t>3503-2 - 17-004.208 ModernizaceTNS Týniště nad Orlicí (Voklik)</t>
  </si>
  <si>
    <t>26.01.2019</t>
  </si>
  <si>
    <t>Stádium 3</t>
  </si>
  <si>
    <t>SŽDC s.o.</t>
  </si>
  <si>
    <t/>
  </si>
  <si>
    <t>0</t>
  </si>
  <si>
    <t xml:space="preserve">015111         </t>
  </si>
  <si>
    <t xml:space="preserve">   </t>
  </si>
  <si>
    <t xml:space="preserve">2018_OTSKP          </t>
  </si>
  <si>
    <t xml:space="preserve">T         </t>
  </si>
  <si>
    <t>01</t>
  </si>
  <si>
    <t>1</t>
  </si>
  <si>
    <t xml:space="preserve">121108         </t>
  </si>
  <si>
    <t>SEJMUTÍ ORNICE NEBO LESNÍ PŮDY S ODVOZEM DO 20KM</t>
  </si>
  <si>
    <t xml:space="preserve">M3        </t>
  </si>
  <si>
    <t xml:space="preserve"> =0,5*0,1*(588,68+225,45)</t>
  </si>
  <si>
    <t>položka zahrnuje sejmutí ornice bez ohledu na tloušťku vrstvy a její vodorovnou dopravu  
nezahrnuje uložení na trvalou skládku</t>
  </si>
  <si>
    <t xml:space="preserve">122738         </t>
  </si>
  <si>
    <t>ODKOPÁVKY A PROKOPÁVKY OBECNÉ TŘ. I, ODVOZ DO 20KM</t>
  </si>
  <si>
    <t xml:space="preserve"> =0,2*0,1*(588,68-2*7,5+225,45-4*5-2*1)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</si>
  <si>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</si>
  <si>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t>
  </si>
  <si>
    <t xml:space="preserve">133738         </t>
  </si>
  <si>
    <t>HLOUBENÍ ŠACHET ZAPAŽ I NEPAŽ TŘ. I, ODVOZ DO 20KM</t>
  </si>
  <si>
    <t xml:space="preserve"> =(262+88+63+23)*3,14*0,15*0,15*0,9+16*0,3*0,3*1,1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</si>
  <si>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</si>
  <si>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17120          </t>
  </si>
  <si>
    <t>ULOŽENÍ SYPANINY DO NÁSYPŮ A NA SKLÁDKY BEZ ZHUTNĚNÍ</t>
  </si>
  <si>
    <t>pol. 1 - 3  =85,557</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</si>
  <si>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</si>
  <si>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02</t>
  </si>
  <si>
    <t>Základy</t>
  </si>
  <si>
    <t xml:space="preserve">272313         </t>
  </si>
  <si>
    <t>ZÁKLADY Z PROSTÉHO BETONU DO C16/20 (B20)</t>
  </si>
  <si>
    <t xml:space="preserve"> =(262+88+63+23)*3,14*0,15*0,15*0,8+16*0,3*0,3*1</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</si>
  <si>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</si>
  <si>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272123         </t>
  </si>
  <si>
    <t>ZÁKLADY Z DÍLCŮ ŽELEZOBETONOVÝCH DO C16/20 (B20)</t>
  </si>
  <si>
    <t xml:space="preserve"> =(588,68-2*7,5+225,45-4*5-2*1)*0,3*0,05</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</si>
  <si>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</si>
  <si>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27157          </t>
  </si>
  <si>
    <t>POLŠTÁŘE POD ZÁKLADY Z KAMENIVA TĚŽENÉHO</t>
  </si>
  <si>
    <t xml:space="preserve"> =(262+88+63+23)*3,14*0,15*0,15*0,1+16*0,3*0,3*0,1</t>
  </si>
  <si>
    <t>položka zahrnuje dodávku předepsaného kameniva, mimostaveništní a vnitrostaveništní dopravu a jeho uložení  
není-li v zadávací dokumentaci uvedeno jinak, jedná se o nakupovaný materiál</t>
  </si>
  <si>
    <t xml:space="preserve">45152          </t>
  </si>
  <si>
    <t>PODKLADNÍ A VÝPLŇOVÉ VRSTVY Z KAMENIVA DRCENÉHO</t>
  </si>
  <si>
    <t>lože pod podr. desky =(588,68-2*7,5+225,45-4*5,0-2*1,0)*0,2*0,1</t>
  </si>
  <si>
    <t>položka zahrnuje dodávku předepsaného kameniva - fr. 8/16, mimostaveništní a vnitrostaveništní dopravu a jeho uložení 
není-li v zadávací dokumentaci uvedeno jinak, jedná se o nakupovaný materiál</t>
  </si>
  <si>
    <t>Svislé konstrukce</t>
  </si>
  <si>
    <t xml:space="preserve">33817A         </t>
  </si>
  <si>
    <t>SLOUPKY OHRADNÍ A PLOTOVÉ Z DÍLCŮ KOVOVÝCH  KOTVENÉ DO PATEK NEBO BERANĚNÉ</t>
  </si>
  <si>
    <t>sloupky (262+63)*0,004+vzpěry(88,23)*0,0035</t>
  </si>
  <si>
    <t>- dodání a osazení předepsaného sloupku včetně PKO  
- případnou betonovou patku z předepsané třídy betonu  
- nutné zemní práce</t>
  </si>
  <si>
    <t>767</t>
  </si>
  <si>
    <t>Konstrukce zámečnické</t>
  </si>
  <si>
    <t xml:space="preserve">76792          </t>
  </si>
  <si>
    <t>OPLOCENÍ Z DRÁTĚNÉHO PLETIVA POTAŽENÉHO PLASTEM</t>
  </si>
  <si>
    <t xml:space="preserve">M2        </t>
  </si>
  <si>
    <t xml:space="preserve"> =(225,45-4*5-2*1)*(2+0,3)</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</si>
  <si>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</si>
  <si>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 xml:space="preserve">76793          </t>
  </si>
  <si>
    <t>OPLOCENÍ Z RÁMEČKOVÉHO PLETIVA</t>
  </si>
  <si>
    <t xml:space="preserve"> =(588,68-2*7,5)*(2,2+0,3)</t>
  </si>
  <si>
    <t xml:space="preserve">76796          </t>
  </si>
  <si>
    <t>VRATA A VRÁTKA</t>
  </si>
  <si>
    <t xml:space="preserve"> =2*7,5*2,5+4*5*2,3+2*1*2,3</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</si>
  <si>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</si>
  <si>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 xml:space="preserve">76796-01R      </t>
  </si>
  <si>
    <t xml:space="preserve">R                   </t>
  </si>
  <si>
    <t>Systéme tabulek se zákazem vstupu nepovolaných osob.</t>
  </si>
  <si>
    <t xml:space="preserve">KPL       </t>
  </si>
  <si>
    <t>- položka zahrnuje vedle vlastních informačních tabulek také upevňovací prvky, spojovací a těsnící materiál, pomocný materiál, kompletní povrchovou úpravu, jsou zahrnuty i sloupky včetně kotvení, základové patky a nutných zemních prací.</t>
  </si>
  <si>
    <t>18-216.208 ModernizaceTNS Týniště nad Orlicí (Voklik)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</si>
</sst>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5">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5"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5" fontId="9" fillId="2" borderId="18" xfId="8" applyNumberFormat="1" applyFont="1" applyFill="1" applyBorder="1" applyAlignment="1" applyProtection="1">
      <alignment horizontal="left" vertical="center"/>
      <protection locked="0"/>
    </xf>
    <xf numFmtId="165"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4"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6"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4" fontId="20" fillId="11" borderId="12" xfId="7" applyNumberFormat="1" applyFont="1" applyFill="1" applyBorder="1" applyAlignment="1" applyProtection="1">
      <alignment horizontal="center" vertical="center"/>
      <protection locked="0"/>
    </xf>
    <xf numFmtId="0" fontId="2" fillId="0" borderId="15" xfId="8" applyFont="1" applyBorder="1" applyProtection="1">
      <protection locked="0"/>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44"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0" fontId="3" fillId="0" borderId="50"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5" fontId="9" fillId="0" borderId="44" xfId="8" applyNumberFormat="1" applyFont="1" applyFill="1" applyBorder="1" applyAlignment="1" applyProtection="1">
      <alignment horizontal="left" vertical="center"/>
      <protection hidden="1"/>
    </xf>
    <xf numFmtId="165" fontId="9" fillId="0" borderId="24" xfId="8" applyNumberFormat="1" applyFont="1" applyFill="1" applyBorder="1" applyAlignment="1" applyProtection="1">
      <alignment horizontal="left" vertical="center"/>
      <protection hidden="1"/>
    </xf>
    <xf numFmtId="165"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cellXfs>
  <cellStyles count="9">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8" xr:uid="{00000000-0005-0000-0000-000004000000}"/>
    <cellStyle name="Normální" xfId="0" builtinId="0"/>
    <cellStyle name="Normální 2" xfId="6" xr:uid="{00000000-0005-0000-0000-000006000000}"/>
    <cellStyle name="Normální 3" xfId="7" xr:uid="{00000000-0005-0000-0000-000007000000}"/>
    <cellStyle name="Percent" xfId="1" xr:uid="{00000000-0005-0000-0000-000008000000}"/>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78"/>
  <sheetViews>
    <sheetView showGridLines="0" tabSelected="1" topLeftCell="B1" zoomScale="85" zoomScaleNormal="85" zoomScaleSheetLayoutView="85" workbookViewId="0">
      <pane ySplit="12" topLeftCell="A13" activePane="bottomLeft" state="frozen"/>
      <selection activeCell="B1" sqref="B1"/>
      <selection pane="bottomLeft" activeCell="K13" sqref="K13"/>
    </sheetView>
  </sheetViews>
  <sheetFormatPr defaultColWidth="9.08984375" defaultRowHeight="10" x14ac:dyDescent="0.2"/>
  <cols>
    <col min="1" max="1" width="3.08984375" style="19" hidden="1" customWidth="1"/>
    <col min="2" max="2" width="8.54296875" style="19" customWidth="1"/>
    <col min="3" max="3" width="10.54296875" style="19" customWidth="1"/>
    <col min="4" max="4" width="10" style="19" customWidth="1"/>
    <col min="5" max="5" width="11.453125" style="19" customWidth="1"/>
    <col min="6" max="6" width="74.08984375" style="19" customWidth="1"/>
    <col min="7" max="7" width="9" style="20" customWidth="1"/>
    <col min="8" max="8" width="13" style="20" customWidth="1"/>
    <col min="9" max="9" width="10.90625" style="20" customWidth="1"/>
    <col min="10" max="10" width="10.08984375" style="20" customWidth="1"/>
    <col min="11" max="11" width="12.90625" style="20" customWidth="1"/>
    <col min="12" max="12" width="19" style="20" customWidth="1"/>
    <col min="13" max="13" width="9.08984375" style="19" customWidth="1"/>
    <col min="14" max="16384" width="9.08984375" style="19"/>
  </cols>
  <sheetData>
    <row r="1" spans="1:15" s="24" customFormat="1" ht="30.75" customHeight="1" x14ac:dyDescent="0.35">
      <c r="B1" s="110" t="s">
        <v>87</v>
      </c>
      <c r="C1" s="111"/>
      <c r="D1" s="111"/>
      <c r="E1" s="111"/>
      <c r="F1" s="111"/>
      <c r="G1" s="111"/>
      <c r="H1" s="111"/>
      <c r="I1" s="61"/>
      <c r="J1" s="62"/>
      <c r="K1" s="62"/>
      <c r="L1" s="63" t="str">
        <f>D3</f>
        <v>SO 323</v>
      </c>
    </row>
    <row r="2" spans="1:15" s="24" customFormat="1" ht="57" customHeight="1" x14ac:dyDescent="0.35">
      <c r="B2" s="112" t="s">
        <v>11</v>
      </c>
      <c r="C2" s="113"/>
      <c r="D2" s="67" t="s">
        <v>93</v>
      </c>
      <c r="E2" s="68"/>
      <c r="F2" s="44" t="s">
        <v>168</v>
      </c>
      <c r="G2" s="65"/>
      <c r="H2" s="66"/>
      <c r="I2" s="114" t="s">
        <v>30</v>
      </c>
      <c r="J2" s="115"/>
      <c r="K2" s="116">
        <f>SUMIFS(L:L,B:B,"SOUČET")</f>
        <v>0</v>
      </c>
      <c r="L2" s="117"/>
    </row>
    <row r="3" spans="1:15" s="24" customFormat="1" ht="42.75" customHeight="1" x14ac:dyDescent="0.35">
      <c r="B3" s="46" t="s">
        <v>36</v>
      </c>
      <c r="C3" s="47"/>
      <c r="D3" s="49" t="s">
        <v>94</v>
      </c>
      <c r="E3" s="48"/>
      <c r="F3" s="45" t="s">
        <v>95</v>
      </c>
      <c r="G3" s="69"/>
      <c r="H3" s="70"/>
      <c r="I3" s="81"/>
      <c r="J3" s="80"/>
      <c r="K3" s="134"/>
      <c r="L3" s="135"/>
    </row>
    <row r="4" spans="1:15" s="24" customFormat="1" ht="18" customHeight="1" x14ac:dyDescent="0.35">
      <c r="B4" s="120" t="s">
        <v>20</v>
      </c>
      <c r="C4" s="121"/>
      <c r="D4" s="122"/>
      <c r="E4" s="4" t="s">
        <v>63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Napájecí stanice (měnírna, trakční transformovna) – stavební část</v>
      </c>
      <c r="G4" s="58"/>
      <c r="H4" s="59"/>
      <c r="I4" s="132" t="s">
        <v>32</v>
      </c>
      <c r="J4" s="133"/>
      <c r="K4" s="2">
        <v>815</v>
      </c>
      <c r="L4" s="3">
        <v>23</v>
      </c>
    </row>
    <row r="5" spans="1:15" s="24" customFormat="1" ht="18" customHeight="1" x14ac:dyDescent="0.35">
      <c r="B5" s="22" t="s">
        <v>31</v>
      </c>
      <c r="C5" s="21"/>
      <c r="D5" s="21"/>
      <c r="E5" s="4" t="s">
        <v>98</v>
      </c>
      <c r="F5" s="124" t="str">
        <f>IF((E5="Stádium 2"),"  Dokumentace pro územní řízení - DUR",(IF((E5="Stádium 3"),"  Projektová dokumentace (DOS/DSP)","")))</f>
        <v xml:space="preserve">  Projektová dokumentace (DOS/DSP)</v>
      </c>
      <c r="G5" s="124"/>
      <c r="H5" s="125"/>
      <c r="I5" s="123" t="s">
        <v>23</v>
      </c>
      <c r="J5" s="122"/>
      <c r="K5" s="5" t="s">
        <v>100</v>
      </c>
      <c r="L5" s="73"/>
    </row>
    <row r="6" spans="1:15" s="24" customFormat="1" ht="18" customHeight="1" x14ac:dyDescent="0.3">
      <c r="B6" s="22" t="s">
        <v>19</v>
      </c>
      <c r="C6" s="21"/>
      <c r="D6" s="21"/>
      <c r="E6" s="5" t="s">
        <v>99</v>
      </c>
      <c r="F6" s="136"/>
      <c r="G6" s="136"/>
      <c r="H6" s="137"/>
      <c r="I6" s="123" t="s">
        <v>24</v>
      </c>
      <c r="J6" s="122"/>
      <c r="K6" s="5" t="s">
        <v>100</v>
      </c>
      <c r="L6" s="73"/>
      <c r="O6" s="78"/>
    </row>
    <row r="7" spans="1:15" s="24" customFormat="1" ht="18" customHeight="1" x14ac:dyDescent="0.25">
      <c r="B7" s="126" t="s">
        <v>25</v>
      </c>
      <c r="C7" s="109"/>
      <c r="D7" s="109"/>
      <c r="E7" s="6" t="s">
        <v>97</v>
      </c>
      <c r="F7" s="138" t="s">
        <v>18</v>
      </c>
      <c r="G7" s="139"/>
      <c r="H7" s="140"/>
      <c r="I7" s="131" t="s">
        <v>29</v>
      </c>
      <c r="J7" s="121"/>
      <c r="K7" s="71" t="s">
        <v>92</v>
      </c>
      <c r="L7" s="74"/>
      <c r="O7" s="79"/>
    </row>
    <row r="8" spans="1:15" s="24" customFormat="1" ht="19.5" customHeight="1" x14ac:dyDescent="0.35">
      <c r="B8" s="141" t="s">
        <v>26</v>
      </c>
      <c r="C8" s="142"/>
      <c r="D8" s="142"/>
      <c r="E8" s="32" t="s">
        <v>97</v>
      </c>
      <c r="F8" s="33" t="s">
        <v>28</v>
      </c>
      <c r="G8" s="143" t="s">
        <v>27</v>
      </c>
      <c r="H8" s="144"/>
      <c r="I8" s="108" t="s">
        <v>17</v>
      </c>
      <c r="J8" s="109"/>
      <c r="K8" s="72" t="s">
        <v>97</v>
      </c>
      <c r="L8" s="75"/>
    </row>
    <row r="9" spans="1:15" s="24" customFormat="1" ht="9.75" customHeight="1" x14ac:dyDescent="0.35">
      <c r="B9" s="129" t="s">
        <v>96</v>
      </c>
      <c r="C9" s="130"/>
      <c r="D9" s="130"/>
      <c r="E9" s="130"/>
      <c r="F9" s="130"/>
      <c r="G9" s="130"/>
      <c r="H9" s="130"/>
      <c r="I9" s="130"/>
      <c r="J9" s="130"/>
      <c r="K9" s="34" t="str">
        <f>$I$5</f>
        <v>ISPROFIN:</v>
      </c>
      <c r="L9" s="76" t="s">
        <v>100</v>
      </c>
    </row>
    <row r="10" spans="1:15" s="24" customFormat="1" ht="15" customHeight="1" x14ac:dyDescent="0.35">
      <c r="B10" s="127" t="s">
        <v>12</v>
      </c>
      <c r="C10" s="106" t="s">
        <v>0</v>
      </c>
      <c r="D10" s="106" t="s">
        <v>1</v>
      </c>
      <c r="E10" s="106" t="s">
        <v>13</v>
      </c>
      <c r="F10" s="104" t="s">
        <v>33</v>
      </c>
      <c r="G10" s="104" t="s">
        <v>2</v>
      </c>
      <c r="H10" s="104" t="s">
        <v>3</v>
      </c>
      <c r="I10" s="106" t="s">
        <v>14</v>
      </c>
      <c r="J10" s="106" t="s">
        <v>15</v>
      </c>
      <c r="K10" s="118" t="s">
        <v>4</v>
      </c>
      <c r="L10" s="119"/>
    </row>
    <row r="11" spans="1:15" s="24" customFormat="1" ht="15" customHeight="1" x14ac:dyDescent="0.35">
      <c r="B11" s="127"/>
      <c r="C11" s="106"/>
      <c r="D11" s="106"/>
      <c r="E11" s="106"/>
      <c r="F11" s="104"/>
      <c r="G11" s="104"/>
      <c r="H11" s="104"/>
      <c r="I11" s="106"/>
      <c r="J11" s="106"/>
      <c r="K11" s="118"/>
      <c r="L11" s="119"/>
    </row>
    <row r="12" spans="1:15" s="24" customFormat="1" ht="12.75" customHeight="1" x14ac:dyDescent="0.35">
      <c r="B12" s="128"/>
      <c r="C12" s="107"/>
      <c r="D12" s="107"/>
      <c r="E12" s="107"/>
      <c r="F12" s="105"/>
      <c r="G12" s="105"/>
      <c r="H12" s="105"/>
      <c r="I12" s="107"/>
      <c r="J12" s="107"/>
      <c r="K12" s="35" t="s">
        <v>16</v>
      </c>
      <c r="L12" s="36" t="s">
        <v>5</v>
      </c>
    </row>
    <row r="13" spans="1:15" s="1" customFormat="1" ht="13" x14ac:dyDescent="0.35">
      <c r="A13" s="1" t="s">
        <v>35</v>
      </c>
      <c r="B13" s="64" t="s">
        <v>21</v>
      </c>
      <c r="C13" s="7" t="s">
        <v>101</v>
      </c>
      <c r="D13" s="8"/>
      <c r="E13" s="8"/>
      <c r="F13" s="77" t="s">
        <v>34</v>
      </c>
      <c r="G13" s="10"/>
      <c r="H13" s="10"/>
      <c r="I13" s="10"/>
      <c r="J13" s="10"/>
      <c r="K13" s="10"/>
      <c r="L13" s="26"/>
    </row>
    <row r="14" spans="1:15" s="1" customFormat="1" ht="20" x14ac:dyDescent="0.35">
      <c r="A14" s="11" t="s">
        <v>7</v>
      </c>
      <c r="B14" s="27">
        <v>1</v>
      </c>
      <c r="C14" s="82" t="s">
        <v>102</v>
      </c>
      <c r="D14" s="12" t="s">
        <v>103</v>
      </c>
      <c r="E14" s="12" t="s">
        <v>104</v>
      </c>
      <c r="F14" s="13" t="s">
        <v>88</v>
      </c>
      <c r="G14" s="12" t="s">
        <v>105</v>
      </c>
      <c r="H14" s="87">
        <v>154.68700000000001</v>
      </c>
      <c r="I14" s="12">
        <v>0</v>
      </c>
      <c r="J14" s="12">
        <f>ROUND(H14,3)*I14</f>
        <v>0</v>
      </c>
      <c r="K14" s="85"/>
      <c r="L14" s="84">
        <f>ROUND((ROUND(H14,3)*ROUND(K14,2)),2)</f>
        <v>0</v>
      </c>
    </row>
    <row r="15" spans="1:15" s="1" customFormat="1" x14ac:dyDescent="0.35">
      <c r="A15" s="11" t="s">
        <v>6</v>
      </c>
      <c r="B15" s="88"/>
      <c r="C15" s="89"/>
      <c r="D15" s="89"/>
      <c r="E15" s="90"/>
      <c r="F15" s="91" t="s">
        <v>100</v>
      </c>
      <c r="G15" s="92"/>
      <c r="H15" s="93"/>
      <c r="I15" s="93"/>
      <c r="J15" s="93"/>
      <c r="K15" s="93"/>
      <c r="L15" s="94"/>
    </row>
    <row r="16" spans="1:15" s="1" customFormat="1" x14ac:dyDescent="0.35">
      <c r="A16" s="11" t="s">
        <v>8</v>
      </c>
      <c r="B16" s="28"/>
      <c r="C16" s="23"/>
      <c r="D16" s="23"/>
      <c r="E16" s="95"/>
      <c r="F16" s="16" t="s">
        <v>90</v>
      </c>
      <c r="G16" s="96"/>
      <c r="H16" s="15"/>
      <c r="I16" s="15"/>
      <c r="J16" s="15"/>
      <c r="K16" s="15"/>
      <c r="L16" s="29"/>
    </row>
    <row r="17" spans="1:12" s="1" customFormat="1" x14ac:dyDescent="0.35">
      <c r="A17" s="11" t="s">
        <v>9</v>
      </c>
      <c r="B17" s="30"/>
      <c r="C17" s="25"/>
      <c r="D17" s="25"/>
      <c r="E17" s="97"/>
      <c r="F17" s="17" t="s">
        <v>100</v>
      </c>
      <c r="G17" s="98"/>
      <c r="H17" s="18"/>
      <c r="I17" s="18"/>
      <c r="J17" s="18"/>
      <c r="K17" s="18"/>
      <c r="L17" s="31"/>
    </row>
    <row r="18" spans="1:12" ht="13" x14ac:dyDescent="0.2">
      <c r="B18" s="99" t="s">
        <v>91</v>
      </c>
      <c r="C18" s="100" t="s">
        <v>89</v>
      </c>
      <c r="D18" s="101"/>
      <c r="E18" s="101"/>
      <c r="F18" s="101" t="s">
        <v>34</v>
      </c>
      <c r="G18" s="100"/>
      <c r="H18" s="100"/>
      <c r="I18" s="100"/>
      <c r="J18" s="100"/>
      <c r="K18" s="100"/>
      <c r="L18" s="102">
        <f>SUM(L14:L17)</f>
        <v>0</v>
      </c>
    </row>
    <row r="19" spans="1:12" ht="13" x14ac:dyDescent="0.2">
      <c r="A19" s="103" t="s">
        <v>35</v>
      </c>
      <c r="B19" s="64" t="s">
        <v>21</v>
      </c>
      <c r="C19" s="7" t="s">
        <v>106</v>
      </c>
      <c r="D19" s="8"/>
      <c r="E19" s="8"/>
      <c r="F19" s="77" t="s">
        <v>10</v>
      </c>
      <c r="G19" s="10"/>
      <c r="H19" s="10"/>
      <c r="I19" s="10"/>
      <c r="J19" s="10"/>
      <c r="K19" s="10"/>
      <c r="L19" s="26"/>
    </row>
    <row r="20" spans="1:12" ht="10.5" x14ac:dyDescent="0.2">
      <c r="A20" s="103" t="s">
        <v>7</v>
      </c>
      <c r="B20" s="27">
        <f>1+B14</f>
        <v>2</v>
      </c>
      <c r="C20" s="82" t="s">
        <v>108</v>
      </c>
      <c r="D20" s="12" t="s">
        <v>103</v>
      </c>
      <c r="E20" s="12" t="s">
        <v>104</v>
      </c>
      <c r="F20" s="13" t="s">
        <v>109</v>
      </c>
      <c r="G20" s="12" t="s">
        <v>110</v>
      </c>
      <c r="H20" s="87">
        <v>40.707000000000001</v>
      </c>
      <c r="I20" s="12">
        <v>0</v>
      </c>
      <c r="J20" s="12">
        <f>ROUND(H20,3)*I20</f>
        <v>0</v>
      </c>
      <c r="K20" s="85"/>
      <c r="L20" s="84">
        <f>ROUND((ROUND(H20,3)*ROUND(K20,2)),2)</f>
        <v>0</v>
      </c>
    </row>
    <row r="21" spans="1:12" x14ac:dyDescent="0.2">
      <c r="A21" s="103" t="s">
        <v>6</v>
      </c>
      <c r="B21" s="88"/>
      <c r="C21" s="89"/>
      <c r="D21" s="89"/>
      <c r="E21" s="90"/>
      <c r="F21" s="91" t="s">
        <v>100</v>
      </c>
      <c r="G21" s="92"/>
      <c r="H21" s="93"/>
      <c r="I21" s="93"/>
      <c r="J21" s="93"/>
      <c r="K21" s="93"/>
      <c r="L21" s="94"/>
    </row>
    <row r="22" spans="1:12" x14ac:dyDescent="0.2">
      <c r="A22" s="103" t="s">
        <v>8</v>
      </c>
      <c r="B22" s="28"/>
      <c r="C22" s="23"/>
      <c r="D22" s="23"/>
      <c r="E22" s="95"/>
      <c r="F22" s="16" t="s">
        <v>111</v>
      </c>
      <c r="G22" s="96"/>
      <c r="H22" s="15"/>
      <c r="I22" s="15"/>
      <c r="J22" s="15"/>
      <c r="K22" s="15"/>
      <c r="L22" s="29"/>
    </row>
    <row r="23" spans="1:12" ht="20" x14ac:dyDescent="0.2">
      <c r="A23" s="103" t="s">
        <v>9</v>
      </c>
      <c r="B23" s="30"/>
      <c r="C23" s="25"/>
      <c r="D23" s="25"/>
      <c r="E23" s="97"/>
      <c r="F23" s="17" t="s">
        <v>112</v>
      </c>
      <c r="G23" s="98"/>
      <c r="H23" s="18"/>
      <c r="I23" s="18"/>
      <c r="J23" s="18"/>
      <c r="K23" s="18"/>
      <c r="L23" s="31"/>
    </row>
    <row r="24" spans="1:12" ht="10.5" x14ac:dyDescent="0.2">
      <c r="A24" s="103" t="s">
        <v>7</v>
      </c>
      <c r="B24" s="27">
        <v>3</v>
      </c>
      <c r="C24" s="82" t="s">
        <v>113</v>
      </c>
      <c r="D24" s="12" t="s">
        <v>103</v>
      </c>
      <c r="E24" s="12" t="s">
        <v>104</v>
      </c>
      <c r="F24" s="13" t="s">
        <v>114</v>
      </c>
      <c r="G24" s="12" t="s">
        <v>110</v>
      </c>
      <c r="H24" s="87">
        <v>15.542999999999999</v>
      </c>
      <c r="I24" s="12">
        <v>0</v>
      </c>
      <c r="J24" s="12">
        <f>ROUND(H24,3)*I24</f>
        <v>0</v>
      </c>
      <c r="K24" s="85"/>
      <c r="L24" s="84">
        <f>ROUND((ROUND(H24,3)*ROUND(K24,2)),2)</f>
        <v>0</v>
      </c>
    </row>
    <row r="25" spans="1:12" x14ac:dyDescent="0.2">
      <c r="A25" s="103" t="s">
        <v>6</v>
      </c>
      <c r="B25" s="88"/>
      <c r="C25" s="89"/>
      <c r="D25" s="89"/>
      <c r="E25" s="90"/>
      <c r="F25" s="91" t="s">
        <v>100</v>
      </c>
      <c r="G25" s="92"/>
      <c r="H25" s="93"/>
      <c r="I25" s="93"/>
      <c r="J25" s="93"/>
      <c r="K25" s="93"/>
      <c r="L25" s="94"/>
    </row>
    <row r="26" spans="1:12" x14ac:dyDescent="0.2">
      <c r="A26" s="103" t="s">
        <v>8</v>
      </c>
      <c r="B26" s="28"/>
      <c r="C26" s="23"/>
      <c r="D26" s="23"/>
      <c r="E26" s="95"/>
      <c r="F26" s="16" t="s">
        <v>115</v>
      </c>
      <c r="G26" s="96"/>
      <c r="H26" s="15"/>
      <c r="I26" s="15"/>
      <c r="J26" s="15"/>
      <c r="K26" s="15"/>
      <c r="L26" s="29"/>
    </row>
    <row r="27" spans="1:12" ht="250" x14ac:dyDescent="0.2">
      <c r="A27" s="103" t="s">
        <v>9</v>
      </c>
      <c r="B27" s="30"/>
      <c r="C27" s="25"/>
      <c r="D27" s="25"/>
      <c r="E27" s="97"/>
      <c r="F27" s="17" t="s">
        <v>116</v>
      </c>
      <c r="G27" s="98"/>
      <c r="H27" s="18"/>
      <c r="I27" s="18"/>
      <c r="J27" s="18"/>
      <c r="K27" s="18"/>
      <c r="L27" s="31"/>
    </row>
    <row r="28" spans="1:12" ht="10.5" x14ac:dyDescent="0.2">
      <c r="A28" s="103" t="s">
        <v>7</v>
      </c>
      <c r="B28" s="27">
        <v>4</v>
      </c>
      <c r="C28" s="82" t="s">
        <v>118</v>
      </c>
      <c r="D28" s="12" t="s">
        <v>103</v>
      </c>
      <c r="E28" s="12" t="s">
        <v>104</v>
      </c>
      <c r="F28" s="13" t="s">
        <v>119</v>
      </c>
      <c r="G28" s="12" t="s">
        <v>110</v>
      </c>
      <c r="H28" s="87">
        <v>29.306999999999999</v>
      </c>
      <c r="I28" s="12">
        <v>0</v>
      </c>
      <c r="J28" s="12">
        <f>ROUND(H28,3)*I28</f>
        <v>0</v>
      </c>
      <c r="K28" s="85"/>
      <c r="L28" s="84">
        <f>ROUND((ROUND(H28,3)*ROUND(K28,2)),2)</f>
        <v>0</v>
      </c>
    </row>
    <row r="29" spans="1:12" x14ac:dyDescent="0.2">
      <c r="A29" s="103" t="s">
        <v>6</v>
      </c>
      <c r="B29" s="88"/>
      <c r="C29" s="89"/>
      <c r="D29" s="89"/>
      <c r="E29" s="90"/>
      <c r="F29" s="91" t="s">
        <v>100</v>
      </c>
      <c r="G29" s="92"/>
      <c r="H29" s="93"/>
      <c r="I29" s="93"/>
      <c r="J29" s="93"/>
      <c r="K29" s="93"/>
      <c r="L29" s="94"/>
    </row>
    <row r="30" spans="1:12" x14ac:dyDescent="0.2">
      <c r="A30" s="103" t="s">
        <v>8</v>
      </c>
      <c r="B30" s="28"/>
      <c r="C30" s="23"/>
      <c r="D30" s="23"/>
      <c r="E30" s="95"/>
      <c r="F30" s="16" t="s">
        <v>120</v>
      </c>
      <c r="G30" s="96"/>
      <c r="H30" s="15"/>
      <c r="I30" s="15"/>
      <c r="J30" s="15"/>
      <c r="K30" s="15"/>
      <c r="L30" s="29"/>
    </row>
    <row r="31" spans="1:12" ht="220" x14ac:dyDescent="0.2">
      <c r="A31" s="103" t="s">
        <v>9</v>
      </c>
      <c r="B31" s="30"/>
      <c r="C31" s="25"/>
      <c r="D31" s="25"/>
      <c r="E31" s="97"/>
      <c r="F31" s="17" t="s">
        <v>121</v>
      </c>
      <c r="G31" s="98"/>
      <c r="H31" s="18"/>
      <c r="I31" s="18"/>
      <c r="J31" s="18"/>
      <c r="K31" s="18"/>
      <c r="L31" s="31"/>
    </row>
    <row r="32" spans="1:12" ht="10.5" x14ac:dyDescent="0.2">
      <c r="A32" s="103" t="s">
        <v>7</v>
      </c>
      <c r="B32" s="27">
        <v>5</v>
      </c>
      <c r="C32" s="82" t="s">
        <v>122</v>
      </c>
      <c r="D32" s="12" t="s">
        <v>103</v>
      </c>
      <c r="E32" s="12" t="s">
        <v>104</v>
      </c>
      <c r="F32" s="13" t="s">
        <v>123</v>
      </c>
      <c r="G32" s="12" t="s">
        <v>110</v>
      </c>
      <c r="H32" s="87">
        <v>85.557000000000002</v>
      </c>
      <c r="I32" s="12">
        <v>0</v>
      </c>
      <c r="J32" s="12">
        <f>ROUND(H32,3)*I32</f>
        <v>0</v>
      </c>
      <c r="K32" s="85"/>
      <c r="L32" s="84">
        <f>ROUND((ROUND(H32,3)*ROUND(K32,2)),2)</f>
        <v>0</v>
      </c>
    </row>
    <row r="33" spans="1:12" x14ac:dyDescent="0.2">
      <c r="A33" s="103" t="s">
        <v>6</v>
      </c>
      <c r="B33" s="88"/>
      <c r="C33" s="89"/>
      <c r="D33" s="89"/>
      <c r="E33" s="90"/>
      <c r="F33" s="91" t="s">
        <v>100</v>
      </c>
      <c r="G33" s="92"/>
      <c r="H33" s="93"/>
      <c r="I33" s="93"/>
      <c r="J33" s="93"/>
      <c r="K33" s="93"/>
      <c r="L33" s="94"/>
    </row>
    <row r="34" spans="1:12" x14ac:dyDescent="0.2">
      <c r="A34" s="103" t="s">
        <v>8</v>
      </c>
      <c r="B34" s="28"/>
      <c r="C34" s="23"/>
      <c r="D34" s="23"/>
      <c r="E34" s="95"/>
      <c r="F34" s="16" t="s">
        <v>124</v>
      </c>
      <c r="G34" s="96"/>
      <c r="H34" s="15"/>
      <c r="I34" s="15"/>
      <c r="J34" s="15"/>
      <c r="K34" s="15"/>
      <c r="L34" s="29"/>
    </row>
    <row r="35" spans="1:12" ht="140" x14ac:dyDescent="0.2">
      <c r="A35" s="103" t="s">
        <v>9</v>
      </c>
      <c r="B35" s="30"/>
      <c r="C35" s="25"/>
      <c r="D35" s="25"/>
      <c r="E35" s="97"/>
      <c r="F35" s="17" t="s">
        <v>125</v>
      </c>
      <c r="G35" s="98"/>
      <c r="H35" s="18"/>
      <c r="I35" s="18"/>
      <c r="J35" s="18"/>
      <c r="K35" s="18"/>
      <c r="L35" s="31"/>
    </row>
    <row r="36" spans="1:12" ht="13" x14ac:dyDescent="0.2">
      <c r="B36" s="99" t="s">
        <v>91</v>
      </c>
      <c r="C36" s="100" t="s">
        <v>89</v>
      </c>
      <c r="D36" s="101"/>
      <c r="E36" s="101"/>
      <c r="F36" s="101" t="s">
        <v>10</v>
      </c>
      <c r="G36" s="100"/>
      <c r="H36" s="100"/>
      <c r="I36" s="100"/>
      <c r="J36" s="100"/>
      <c r="K36" s="100"/>
      <c r="L36" s="102">
        <f>SUM(L20:L35)</f>
        <v>0</v>
      </c>
    </row>
    <row r="37" spans="1:12" ht="13" x14ac:dyDescent="0.2">
      <c r="A37" s="103" t="s">
        <v>35</v>
      </c>
      <c r="B37" s="64" t="s">
        <v>21</v>
      </c>
      <c r="C37" s="7" t="s">
        <v>126</v>
      </c>
      <c r="D37" s="8"/>
      <c r="E37" s="8"/>
      <c r="F37" s="77" t="s">
        <v>127</v>
      </c>
      <c r="G37" s="10"/>
      <c r="H37" s="10"/>
      <c r="I37" s="10"/>
      <c r="J37" s="10"/>
      <c r="K37" s="10"/>
      <c r="L37" s="26"/>
    </row>
    <row r="38" spans="1:12" ht="10.5" x14ac:dyDescent="0.2">
      <c r="A38" s="103" t="s">
        <v>7</v>
      </c>
      <c r="B38" s="27">
        <f>1+B32</f>
        <v>6</v>
      </c>
      <c r="C38" s="82" t="s">
        <v>128</v>
      </c>
      <c r="D38" s="12" t="s">
        <v>103</v>
      </c>
      <c r="E38" s="12" t="s">
        <v>104</v>
      </c>
      <c r="F38" s="13" t="s">
        <v>129</v>
      </c>
      <c r="G38" s="12" t="s">
        <v>110</v>
      </c>
      <c r="H38" s="87">
        <v>26.073</v>
      </c>
      <c r="I38" s="12">
        <v>0</v>
      </c>
      <c r="J38" s="12">
        <f>ROUND(H38,3)*I38</f>
        <v>0</v>
      </c>
      <c r="K38" s="85"/>
      <c r="L38" s="84">
        <f>ROUND((ROUND(H38,3)*ROUND(K38,2)),2)</f>
        <v>0</v>
      </c>
    </row>
    <row r="39" spans="1:12" x14ac:dyDescent="0.2">
      <c r="A39" s="103" t="s">
        <v>6</v>
      </c>
      <c r="B39" s="88"/>
      <c r="C39" s="89"/>
      <c r="D39" s="89"/>
      <c r="E39" s="90"/>
      <c r="F39" s="91" t="s">
        <v>100</v>
      </c>
      <c r="G39" s="92"/>
      <c r="H39" s="93"/>
      <c r="I39" s="93"/>
      <c r="J39" s="93"/>
      <c r="K39" s="93"/>
      <c r="L39" s="94"/>
    </row>
    <row r="40" spans="1:12" x14ac:dyDescent="0.2">
      <c r="A40" s="103" t="s">
        <v>8</v>
      </c>
      <c r="B40" s="28"/>
      <c r="C40" s="23"/>
      <c r="D40" s="23"/>
      <c r="E40" s="95"/>
      <c r="F40" s="16" t="s">
        <v>130</v>
      </c>
      <c r="G40" s="96"/>
      <c r="H40" s="15"/>
      <c r="I40" s="15"/>
      <c r="J40" s="15"/>
      <c r="K40" s="15"/>
      <c r="L40" s="29"/>
    </row>
    <row r="41" spans="1:12" ht="220" x14ac:dyDescent="0.2">
      <c r="A41" s="103" t="s">
        <v>9</v>
      </c>
      <c r="B41" s="30"/>
      <c r="C41" s="25"/>
      <c r="D41" s="25"/>
      <c r="E41" s="97"/>
      <c r="F41" s="17" t="s">
        <v>131</v>
      </c>
      <c r="G41" s="98"/>
      <c r="H41" s="18"/>
      <c r="I41" s="18"/>
      <c r="J41" s="18"/>
      <c r="K41" s="18"/>
      <c r="L41" s="31"/>
    </row>
    <row r="42" spans="1:12" ht="10.5" x14ac:dyDescent="0.2">
      <c r="A42" s="103" t="s">
        <v>7</v>
      </c>
      <c r="B42" s="27">
        <v>7</v>
      </c>
      <c r="C42" s="82" t="s">
        <v>132</v>
      </c>
      <c r="D42" s="12" t="s">
        <v>103</v>
      </c>
      <c r="E42" s="12" t="s">
        <v>104</v>
      </c>
      <c r="F42" s="13" t="s">
        <v>133</v>
      </c>
      <c r="G42" s="12" t="s">
        <v>110</v>
      </c>
      <c r="H42" s="87">
        <v>11.657</v>
      </c>
      <c r="I42" s="12">
        <v>0</v>
      </c>
      <c r="J42" s="12">
        <f>ROUND(H42,3)*I42</f>
        <v>0</v>
      </c>
      <c r="K42" s="85"/>
      <c r="L42" s="84">
        <f>ROUND((ROUND(H42,3)*ROUND(K42,2)),2)</f>
        <v>0</v>
      </c>
    </row>
    <row r="43" spans="1:12" x14ac:dyDescent="0.2">
      <c r="A43" s="103" t="s">
        <v>6</v>
      </c>
      <c r="B43" s="88"/>
      <c r="C43" s="89"/>
      <c r="D43" s="89"/>
      <c r="E43" s="90"/>
      <c r="F43" s="91" t="s">
        <v>100</v>
      </c>
      <c r="G43" s="92"/>
      <c r="H43" s="93"/>
      <c r="I43" s="93"/>
      <c r="J43" s="93"/>
      <c r="K43" s="93"/>
      <c r="L43" s="94"/>
    </row>
    <row r="44" spans="1:12" x14ac:dyDescent="0.2">
      <c r="A44" s="103" t="s">
        <v>8</v>
      </c>
      <c r="B44" s="28"/>
      <c r="C44" s="23"/>
      <c r="D44" s="23"/>
      <c r="E44" s="95"/>
      <c r="F44" s="16" t="s">
        <v>134</v>
      </c>
      <c r="G44" s="96"/>
      <c r="H44" s="15"/>
      <c r="I44" s="15"/>
      <c r="J44" s="15"/>
      <c r="K44" s="15"/>
      <c r="L44" s="29"/>
    </row>
    <row r="45" spans="1:12" ht="140" x14ac:dyDescent="0.2">
      <c r="A45" s="103" t="s">
        <v>9</v>
      </c>
      <c r="B45" s="30"/>
      <c r="C45" s="25"/>
      <c r="D45" s="25"/>
      <c r="E45" s="97"/>
      <c r="F45" s="17" t="s">
        <v>135</v>
      </c>
      <c r="G45" s="98"/>
      <c r="H45" s="18"/>
      <c r="I45" s="18"/>
      <c r="J45" s="18"/>
      <c r="K45" s="18"/>
      <c r="L45" s="31"/>
    </row>
    <row r="46" spans="1:12" ht="10.5" x14ac:dyDescent="0.2">
      <c r="A46" s="103" t="s">
        <v>7</v>
      </c>
      <c r="B46" s="27">
        <v>8</v>
      </c>
      <c r="C46" s="82" t="s">
        <v>136</v>
      </c>
      <c r="D46" s="12" t="s">
        <v>103</v>
      </c>
      <c r="E46" s="12" t="s">
        <v>104</v>
      </c>
      <c r="F46" s="13" t="s">
        <v>137</v>
      </c>
      <c r="G46" s="12" t="s">
        <v>110</v>
      </c>
      <c r="H46" s="87">
        <v>3.2240000000000002</v>
      </c>
      <c r="I46" s="12">
        <v>0</v>
      </c>
      <c r="J46" s="12">
        <f>ROUND(H46,3)*I46</f>
        <v>0</v>
      </c>
      <c r="K46" s="85"/>
      <c r="L46" s="84">
        <f>ROUND((ROUND(H46,3)*ROUND(K46,2)),2)</f>
        <v>0</v>
      </c>
    </row>
    <row r="47" spans="1:12" x14ac:dyDescent="0.2">
      <c r="A47" s="103" t="s">
        <v>6</v>
      </c>
      <c r="B47" s="88"/>
      <c r="C47" s="89"/>
      <c r="D47" s="89"/>
      <c r="E47" s="90"/>
      <c r="F47" s="91" t="s">
        <v>100</v>
      </c>
      <c r="G47" s="92"/>
      <c r="H47" s="93"/>
      <c r="I47" s="93"/>
      <c r="J47" s="93"/>
      <c r="K47" s="93"/>
      <c r="L47" s="94"/>
    </row>
    <row r="48" spans="1:12" x14ac:dyDescent="0.2">
      <c r="A48" s="103" t="s">
        <v>8</v>
      </c>
      <c r="B48" s="28"/>
      <c r="C48" s="23"/>
      <c r="D48" s="23"/>
      <c r="E48" s="95"/>
      <c r="F48" s="16" t="s">
        <v>138</v>
      </c>
      <c r="G48" s="96"/>
      <c r="H48" s="15"/>
      <c r="I48" s="15"/>
      <c r="J48" s="15"/>
      <c r="K48" s="15"/>
      <c r="L48" s="29"/>
    </row>
    <row r="49" spans="1:12" ht="20" x14ac:dyDescent="0.2">
      <c r="A49" s="103" t="s">
        <v>9</v>
      </c>
      <c r="B49" s="30"/>
      <c r="C49" s="25"/>
      <c r="D49" s="25"/>
      <c r="E49" s="97"/>
      <c r="F49" s="17" t="s">
        <v>139</v>
      </c>
      <c r="G49" s="98"/>
      <c r="H49" s="18"/>
      <c r="I49" s="18"/>
      <c r="J49" s="18"/>
      <c r="K49" s="18"/>
      <c r="L49" s="31"/>
    </row>
    <row r="50" spans="1:12" ht="10.5" x14ac:dyDescent="0.2">
      <c r="A50" s="103" t="s">
        <v>7</v>
      </c>
      <c r="B50" s="27">
        <v>9</v>
      </c>
      <c r="C50" s="82" t="s">
        <v>140</v>
      </c>
      <c r="D50" s="12" t="s">
        <v>103</v>
      </c>
      <c r="E50" s="12" t="s">
        <v>104</v>
      </c>
      <c r="F50" s="13" t="s">
        <v>141</v>
      </c>
      <c r="G50" s="12" t="s">
        <v>110</v>
      </c>
      <c r="H50" s="87">
        <v>15.542999999999999</v>
      </c>
      <c r="I50" s="12">
        <v>0</v>
      </c>
      <c r="J50" s="12">
        <f>ROUND(H50,3)*I50</f>
        <v>0</v>
      </c>
      <c r="K50" s="85"/>
      <c r="L50" s="84">
        <f>ROUND((ROUND(H50,3)*ROUND(K50,2)),2)</f>
        <v>0</v>
      </c>
    </row>
    <row r="51" spans="1:12" x14ac:dyDescent="0.2">
      <c r="A51" s="103" t="s">
        <v>6</v>
      </c>
      <c r="B51" s="88"/>
      <c r="C51" s="89"/>
      <c r="D51" s="89"/>
      <c r="E51" s="90"/>
      <c r="F51" s="91" t="s">
        <v>100</v>
      </c>
      <c r="G51" s="92"/>
      <c r="H51" s="93"/>
      <c r="I51" s="93"/>
      <c r="J51" s="93"/>
      <c r="K51" s="93"/>
      <c r="L51" s="94"/>
    </row>
    <row r="52" spans="1:12" x14ac:dyDescent="0.2">
      <c r="A52" s="103" t="s">
        <v>8</v>
      </c>
      <c r="B52" s="28"/>
      <c r="C52" s="23"/>
      <c r="D52" s="23"/>
      <c r="E52" s="95"/>
      <c r="F52" s="16" t="s">
        <v>142</v>
      </c>
      <c r="G52" s="96"/>
      <c r="H52" s="15"/>
      <c r="I52" s="15"/>
      <c r="J52" s="15"/>
      <c r="K52" s="15"/>
      <c r="L52" s="29"/>
    </row>
    <row r="53" spans="1:12" ht="30" x14ac:dyDescent="0.2">
      <c r="A53" s="103" t="s">
        <v>9</v>
      </c>
      <c r="B53" s="30"/>
      <c r="C53" s="25"/>
      <c r="D53" s="25"/>
      <c r="E53" s="97"/>
      <c r="F53" s="17" t="s">
        <v>143</v>
      </c>
      <c r="G53" s="98"/>
      <c r="H53" s="18"/>
      <c r="I53" s="18"/>
      <c r="J53" s="18"/>
      <c r="K53" s="18"/>
      <c r="L53" s="31"/>
    </row>
    <row r="54" spans="1:12" ht="13" x14ac:dyDescent="0.2">
      <c r="B54" s="99" t="s">
        <v>91</v>
      </c>
      <c r="C54" s="100" t="s">
        <v>89</v>
      </c>
      <c r="D54" s="101"/>
      <c r="E54" s="101"/>
      <c r="F54" s="101" t="s">
        <v>127</v>
      </c>
      <c r="G54" s="100"/>
      <c r="H54" s="100"/>
      <c r="I54" s="100"/>
      <c r="J54" s="100"/>
      <c r="K54" s="100"/>
      <c r="L54" s="102">
        <f>SUM(L38:L53)</f>
        <v>0</v>
      </c>
    </row>
    <row r="55" spans="1:12" ht="13" x14ac:dyDescent="0.2">
      <c r="A55" s="103" t="s">
        <v>35</v>
      </c>
      <c r="B55" s="64" t="s">
        <v>21</v>
      </c>
      <c r="C55" s="7" t="s">
        <v>117</v>
      </c>
      <c r="D55" s="8"/>
      <c r="E55" s="8"/>
      <c r="F55" s="77" t="s">
        <v>144</v>
      </c>
      <c r="G55" s="10"/>
      <c r="H55" s="10"/>
      <c r="I55" s="10"/>
      <c r="J55" s="10"/>
      <c r="K55" s="10"/>
      <c r="L55" s="26"/>
    </row>
    <row r="56" spans="1:12" ht="10.5" x14ac:dyDescent="0.2">
      <c r="A56" s="103" t="s">
        <v>7</v>
      </c>
      <c r="B56" s="27">
        <f>1+B50</f>
        <v>10</v>
      </c>
      <c r="C56" s="82" t="s">
        <v>145</v>
      </c>
      <c r="D56" s="12" t="s">
        <v>103</v>
      </c>
      <c r="E56" s="12" t="s">
        <v>104</v>
      </c>
      <c r="F56" s="13" t="s">
        <v>146</v>
      </c>
      <c r="G56" s="12" t="s">
        <v>105</v>
      </c>
      <c r="H56" s="87">
        <v>1.609</v>
      </c>
      <c r="I56" s="12">
        <v>0</v>
      </c>
      <c r="J56" s="12">
        <f>ROUND(H56,3)*I56</f>
        <v>0</v>
      </c>
      <c r="K56" s="85"/>
      <c r="L56" s="84">
        <f>ROUND((ROUND(H56,3)*ROUND(K56,2)),2)</f>
        <v>0</v>
      </c>
    </row>
    <row r="57" spans="1:12" x14ac:dyDescent="0.2">
      <c r="A57" s="103" t="s">
        <v>6</v>
      </c>
      <c r="B57" s="88"/>
      <c r="C57" s="89"/>
      <c r="D57" s="89"/>
      <c r="E57" s="90"/>
      <c r="F57" s="91" t="s">
        <v>100</v>
      </c>
      <c r="G57" s="92"/>
      <c r="H57" s="93"/>
      <c r="I57" s="93"/>
      <c r="J57" s="93"/>
      <c r="K57" s="93"/>
      <c r="L57" s="94"/>
    </row>
    <row r="58" spans="1:12" x14ac:dyDescent="0.2">
      <c r="A58" s="103" t="s">
        <v>8</v>
      </c>
      <c r="B58" s="28"/>
      <c r="C58" s="23"/>
      <c r="D58" s="23"/>
      <c r="E58" s="95"/>
      <c r="F58" s="16" t="s">
        <v>147</v>
      </c>
      <c r="G58" s="96"/>
      <c r="H58" s="15"/>
      <c r="I58" s="15"/>
      <c r="J58" s="15"/>
      <c r="K58" s="15"/>
      <c r="L58" s="29"/>
    </row>
    <row r="59" spans="1:12" ht="30" x14ac:dyDescent="0.2">
      <c r="A59" s="103" t="s">
        <v>9</v>
      </c>
      <c r="B59" s="30"/>
      <c r="C59" s="25"/>
      <c r="D59" s="25"/>
      <c r="E59" s="97"/>
      <c r="F59" s="17" t="s">
        <v>148</v>
      </c>
      <c r="G59" s="98"/>
      <c r="H59" s="18"/>
      <c r="I59" s="18"/>
      <c r="J59" s="18"/>
      <c r="K59" s="18"/>
      <c r="L59" s="31"/>
    </row>
    <row r="60" spans="1:12" ht="13" x14ac:dyDescent="0.2">
      <c r="B60" s="99" t="s">
        <v>91</v>
      </c>
      <c r="C60" s="100" t="s">
        <v>89</v>
      </c>
      <c r="D60" s="101"/>
      <c r="E60" s="101"/>
      <c r="F60" s="101" t="s">
        <v>144</v>
      </c>
      <c r="G60" s="100"/>
      <c r="H60" s="100"/>
      <c r="I60" s="100"/>
      <c r="J60" s="100"/>
      <c r="K60" s="100"/>
      <c r="L60" s="102">
        <f>SUM(L56:L59)</f>
        <v>0</v>
      </c>
    </row>
    <row r="61" spans="1:12" ht="13" x14ac:dyDescent="0.2">
      <c r="A61" s="103" t="s">
        <v>35</v>
      </c>
      <c r="B61" s="64" t="s">
        <v>21</v>
      </c>
      <c r="C61" s="7" t="s">
        <v>149</v>
      </c>
      <c r="D61" s="8"/>
      <c r="E61" s="8"/>
      <c r="F61" s="77" t="s">
        <v>150</v>
      </c>
      <c r="G61" s="10"/>
      <c r="H61" s="10"/>
      <c r="I61" s="10"/>
      <c r="J61" s="10"/>
      <c r="K61" s="10"/>
      <c r="L61" s="26"/>
    </row>
    <row r="62" spans="1:12" ht="10.5" x14ac:dyDescent="0.2">
      <c r="A62" s="103" t="s">
        <v>7</v>
      </c>
      <c r="B62" s="27">
        <f>1+B56</f>
        <v>11</v>
      </c>
      <c r="C62" s="82" t="s">
        <v>151</v>
      </c>
      <c r="D62" s="12" t="s">
        <v>103</v>
      </c>
      <c r="E62" s="12" t="s">
        <v>104</v>
      </c>
      <c r="F62" s="13" t="s">
        <v>152</v>
      </c>
      <c r="G62" s="12" t="s">
        <v>153</v>
      </c>
      <c r="H62" s="87">
        <v>467.94</v>
      </c>
      <c r="I62" s="12">
        <v>0</v>
      </c>
      <c r="J62" s="12">
        <f>ROUND(H62,3)*I62</f>
        <v>0</v>
      </c>
      <c r="K62" s="85"/>
      <c r="L62" s="84">
        <f>ROUND((ROUND(H62,3)*ROUND(K62,2)),2)</f>
        <v>0</v>
      </c>
    </row>
    <row r="63" spans="1:12" x14ac:dyDescent="0.2">
      <c r="A63" s="103" t="s">
        <v>6</v>
      </c>
      <c r="B63" s="88"/>
      <c r="C63" s="89"/>
      <c r="D63" s="89"/>
      <c r="E63" s="90"/>
      <c r="F63" s="91" t="s">
        <v>100</v>
      </c>
      <c r="G63" s="92"/>
      <c r="H63" s="93"/>
      <c r="I63" s="93"/>
      <c r="J63" s="93"/>
      <c r="K63" s="93"/>
      <c r="L63" s="94"/>
    </row>
    <row r="64" spans="1:12" x14ac:dyDescent="0.2">
      <c r="A64" s="103" t="s">
        <v>8</v>
      </c>
      <c r="B64" s="28"/>
      <c r="C64" s="23"/>
      <c r="D64" s="23"/>
      <c r="E64" s="95"/>
      <c r="F64" s="16" t="s">
        <v>154</v>
      </c>
      <c r="G64" s="96"/>
      <c r="H64" s="15"/>
      <c r="I64" s="15"/>
      <c r="J64" s="15"/>
      <c r="K64" s="15"/>
      <c r="L64" s="29"/>
    </row>
    <row r="65" spans="1:12" ht="50" x14ac:dyDescent="0.2">
      <c r="A65" s="103" t="s">
        <v>9</v>
      </c>
      <c r="B65" s="30"/>
      <c r="C65" s="25"/>
      <c r="D65" s="25"/>
      <c r="E65" s="97"/>
      <c r="F65" s="17" t="s">
        <v>155</v>
      </c>
      <c r="G65" s="98"/>
      <c r="H65" s="18"/>
      <c r="I65" s="18"/>
      <c r="J65" s="18"/>
      <c r="K65" s="18"/>
      <c r="L65" s="31"/>
    </row>
    <row r="66" spans="1:12" ht="10.5" x14ac:dyDescent="0.2">
      <c r="A66" s="103" t="s">
        <v>7</v>
      </c>
      <c r="B66" s="27">
        <v>12</v>
      </c>
      <c r="C66" s="82" t="s">
        <v>156</v>
      </c>
      <c r="D66" s="12" t="s">
        <v>103</v>
      </c>
      <c r="E66" s="12" t="s">
        <v>104</v>
      </c>
      <c r="F66" s="13" t="s">
        <v>157</v>
      </c>
      <c r="G66" s="12" t="s">
        <v>153</v>
      </c>
      <c r="H66" s="87">
        <v>1434.2</v>
      </c>
      <c r="I66" s="12">
        <v>0</v>
      </c>
      <c r="J66" s="12">
        <f>ROUND(H66,3)*I66</f>
        <v>0</v>
      </c>
      <c r="K66" s="85"/>
      <c r="L66" s="84">
        <f>ROUND((ROUND(H66,3)*ROUND(K66,2)),2)</f>
        <v>0</v>
      </c>
    </row>
    <row r="67" spans="1:12" x14ac:dyDescent="0.2">
      <c r="A67" s="103" t="s">
        <v>6</v>
      </c>
      <c r="B67" s="88"/>
      <c r="C67" s="89"/>
      <c r="D67" s="89"/>
      <c r="E67" s="90"/>
      <c r="F67" s="91" t="s">
        <v>100</v>
      </c>
      <c r="G67" s="92"/>
      <c r="H67" s="93"/>
      <c r="I67" s="93"/>
      <c r="J67" s="93"/>
      <c r="K67" s="93"/>
      <c r="L67" s="94"/>
    </row>
    <row r="68" spans="1:12" x14ac:dyDescent="0.2">
      <c r="A68" s="103" t="s">
        <v>8</v>
      </c>
      <c r="B68" s="28"/>
      <c r="C68" s="23"/>
      <c r="D68" s="23"/>
      <c r="E68" s="95"/>
      <c r="F68" s="16" t="s">
        <v>158</v>
      </c>
      <c r="G68" s="96"/>
      <c r="H68" s="15"/>
      <c r="I68" s="15"/>
      <c r="J68" s="15"/>
      <c r="K68" s="15"/>
      <c r="L68" s="29"/>
    </row>
    <row r="69" spans="1:12" ht="50" x14ac:dyDescent="0.2">
      <c r="A69" s="103" t="s">
        <v>9</v>
      </c>
      <c r="B69" s="30"/>
      <c r="C69" s="25"/>
      <c r="D69" s="25"/>
      <c r="E69" s="97"/>
      <c r="F69" s="17" t="s">
        <v>155</v>
      </c>
      <c r="G69" s="98"/>
      <c r="H69" s="18"/>
      <c r="I69" s="18"/>
      <c r="J69" s="18"/>
      <c r="K69" s="18"/>
      <c r="L69" s="31"/>
    </row>
    <row r="70" spans="1:12" ht="10.5" x14ac:dyDescent="0.2">
      <c r="A70" s="103" t="s">
        <v>7</v>
      </c>
      <c r="B70" s="27">
        <v>13</v>
      </c>
      <c r="C70" s="82" t="s">
        <v>159</v>
      </c>
      <c r="D70" s="12" t="s">
        <v>103</v>
      </c>
      <c r="E70" s="12" t="s">
        <v>104</v>
      </c>
      <c r="F70" s="13" t="s">
        <v>160</v>
      </c>
      <c r="G70" s="12" t="s">
        <v>153</v>
      </c>
      <c r="H70" s="87">
        <v>88.1</v>
      </c>
      <c r="I70" s="12">
        <v>0</v>
      </c>
      <c r="J70" s="12">
        <f>ROUND(H70,3)*I70</f>
        <v>0</v>
      </c>
      <c r="K70" s="85"/>
      <c r="L70" s="84">
        <f>ROUND((ROUND(H70,3)*ROUND(K70,2)),2)</f>
        <v>0</v>
      </c>
    </row>
    <row r="71" spans="1:12" x14ac:dyDescent="0.2">
      <c r="A71" s="103" t="s">
        <v>6</v>
      </c>
      <c r="B71" s="88"/>
      <c r="C71" s="89"/>
      <c r="D71" s="89"/>
      <c r="E71" s="90"/>
      <c r="F71" s="91" t="s">
        <v>100</v>
      </c>
      <c r="G71" s="92"/>
      <c r="H71" s="93"/>
      <c r="I71" s="93"/>
      <c r="J71" s="93"/>
      <c r="K71" s="93"/>
      <c r="L71" s="94"/>
    </row>
    <row r="72" spans="1:12" x14ac:dyDescent="0.2">
      <c r="A72" s="103" t="s">
        <v>8</v>
      </c>
      <c r="B72" s="28"/>
      <c r="C72" s="23"/>
      <c r="D72" s="23"/>
      <c r="E72" s="95"/>
      <c r="F72" s="16" t="s">
        <v>161</v>
      </c>
      <c r="G72" s="96"/>
      <c r="H72" s="15"/>
      <c r="I72" s="15"/>
      <c r="J72" s="15"/>
      <c r="K72" s="15"/>
      <c r="L72" s="29"/>
    </row>
    <row r="73" spans="1:12" ht="50" x14ac:dyDescent="0.2">
      <c r="A73" s="103" t="s">
        <v>9</v>
      </c>
      <c r="B73" s="30"/>
      <c r="C73" s="25"/>
      <c r="D73" s="25"/>
      <c r="E73" s="97"/>
      <c r="F73" s="17" t="s">
        <v>162</v>
      </c>
      <c r="G73" s="98"/>
      <c r="H73" s="18"/>
      <c r="I73" s="18"/>
      <c r="J73" s="18"/>
      <c r="K73" s="18"/>
      <c r="L73" s="31"/>
    </row>
    <row r="74" spans="1:12" ht="10.5" x14ac:dyDescent="0.2">
      <c r="A74" s="103" t="s">
        <v>7</v>
      </c>
      <c r="B74" s="27">
        <v>14</v>
      </c>
      <c r="C74" s="82" t="s">
        <v>163</v>
      </c>
      <c r="D74" s="12" t="s">
        <v>103</v>
      </c>
      <c r="E74" s="12" t="s">
        <v>164</v>
      </c>
      <c r="F74" s="13" t="s">
        <v>165</v>
      </c>
      <c r="G74" s="12" t="s">
        <v>166</v>
      </c>
      <c r="H74" s="87">
        <v>1</v>
      </c>
      <c r="I74" s="12">
        <v>0</v>
      </c>
      <c r="J74" s="12">
        <f>ROUND(H74,3)*I74</f>
        <v>0</v>
      </c>
      <c r="K74" s="85"/>
      <c r="L74" s="84">
        <f>ROUND((ROUND(H74,3)*ROUND(K74,2)),2)</f>
        <v>0</v>
      </c>
    </row>
    <row r="75" spans="1:12" x14ac:dyDescent="0.2">
      <c r="A75" s="103" t="s">
        <v>6</v>
      </c>
      <c r="B75" s="88"/>
      <c r="C75" s="89"/>
      <c r="D75" s="89"/>
      <c r="E75" s="90"/>
      <c r="F75" s="91" t="s">
        <v>100</v>
      </c>
      <c r="G75" s="92"/>
      <c r="H75" s="93"/>
      <c r="I75" s="93"/>
      <c r="J75" s="93"/>
      <c r="K75" s="93"/>
      <c r="L75" s="94"/>
    </row>
    <row r="76" spans="1:12" x14ac:dyDescent="0.2">
      <c r="A76" s="103" t="s">
        <v>8</v>
      </c>
      <c r="B76" s="28"/>
      <c r="C76" s="23"/>
      <c r="D76" s="23"/>
      <c r="E76" s="95"/>
      <c r="F76" s="16" t="s">
        <v>107</v>
      </c>
      <c r="G76" s="96"/>
      <c r="H76" s="15"/>
      <c r="I76" s="15"/>
      <c r="J76" s="15"/>
      <c r="K76" s="15"/>
      <c r="L76" s="29"/>
    </row>
    <row r="77" spans="1:12" ht="30" x14ac:dyDescent="0.2">
      <c r="A77" s="103" t="s">
        <v>9</v>
      </c>
      <c r="B77" s="30"/>
      <c r="C77" s="25"/>
      <c r="D77" s="25"/>
      <c r="E77" s="97"/>
      <c r="F77" s="17" t="s">
        <v>167</v>
      </c>
      <c r="G77" s="98"/>
      <c r="H77" s="18"/>
      <c r="I77" s="18"/>
      <c r="J77" s="18"/>
      <c r="K77" s="18"/>
      <c r="L77" s="31"/>
    </row>
    <row r="78" spans="1:12" ht="13" x14ac:dyDescent="0.2">
      <c r="B78" s="99" t="s">
        <v>91</v>
      </c>
      <c r="C78" s="100" t="s">
        <v>89</v>
      </c>
      <c r="D78" s="101"/>
      <c r="E78" s="101"/>
      <c r="F78" s="101" t="s">
        <v>150</v>
      </c>
      <c r="G78" s="100"/>
      <c r="H78" s="100"/>
      <c r="I78" s="100"/>
      <c r="J78" s="100"/>
      <c r="K78" s="100"/>
      <c r="L78" s="102">
        <f>SUM(L62:L77)</f>
        <v>0</v>
      </c>
    </row>
  </sheetData>
  <sheetProtection password="A3B1" sheet="1" objects="1" scenarios="1" formatCells="0" formatColumns="0" formatRows="0" insertColumns="0" insertRows="0" deleteColumns="0" deleteRows="0" sort="0" autoFilter="0"/>
  <autoFilter ref="A12:L78" xr:uid="{00000000-0009-0000-0000-0000000000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5"/>
  <sheetViews>
    <sheetView workbookViewId="0">
      <selection activeCell="B29" sqref="B29"/>
    </sheetView>
  </sheetViews>
  <sheetFormatPr defaultColWidth="9.08984375" defaultRowHeight="14.5" x14ac:dyDescent="0.35"/>
  <cols>
    <col min="1" max="1" width="13.6328125" customWidth="1"/>
    <col min="2" max="2" width="53.90625" customWidth="1"/>
    <col min="3" max="3" width="9.08984375" style="57" customWidth="1"/>
  </cols>
  <sheetData>
    <row r="1" spans="1:3" x14ac:dyDescent="0.35">
      <c r="A1" s="50" t="s">
        <v>41</v>
      </c>
      <c r="B1" s="51" t="s">
        <v>37</v>
      </c>
      <c r="C1" s="56"/>
    </row>
    <row r="2" spans="1:3" x14ac:dyDescent="0.35">
      <c r="A2" s="52" t="s">
        <v>42</v>
      </c>
      <c r="B2" s="53" t="s">
        <v>38</v>
      </c>
      <c r="C2" s="56"/>
    </row>
    <row r="3" spans="1:3" x14ac:dyDescent="0.35">
      <c r="A3" s="52" t="s">
        <v>43</v>
      </c>
      <c r="B3" s="53" t="s">
        <v>39</v>
      </c>
      <c r="C3" s="56"/>
    </row>
    <row r="4" spans="1:3" x14ac:dyDescent="0.35">
      <c r="A4" s="52" t="s">
        <v>44</v>
      </c>
      <c r="B4" s="53" t="s">
        <v>40</v>
      </c>
      <c r="C4" s="56"/>
    </row>
    <row r="5" spans="1:3" x14ac:dyDescent="0.35">
      <c r="A5" s="52" t="s">
        <v>45</v>
      </c>
      <c r="B5" s="53" t="s">
        <v>46</v>
      </c>
      <c r="C5" s="56"/>
    </row>
    <row r="6" spans="1:3" x14ac:dyDescent="0.35">
      <c r="A6" s="52" t="s">
        <v>47</v>
      </c>
      <c r="B6" s="53" t="s">
        <v>48</v>
      </c>
      <c r="C6" s="56"/>
    </row>
    <row r="7" spans="1:3" x14ac:dyDescent="0.35">
      <c r="A7" s="52" t="s">
        <v>49</v>
      </c>
      <c r="B7" s="53" t="s">
        <v>50</v>
      </c>
      <c r="C7" s="56"/>
    </row>
    <row r="8" spans="1:3" x14ac:dyDescent="0.35">
      <c r="A8" s="52" t="s">
        <v>51</v>
      </c>
      <c r="B8" s="53" t="s">
        <v>52</v>
      </c>
      <c r="C8" s="56"/>
    </row>
    <row r="9" spans="1:3" x14ac:dyDescent="0.35">
      <c r="A9" s="52" t="s">
        <v>53</v>
      </c>
      <c r="B9" s="53" t="s">
        <v>54</v>
      </c>
      <c r="C9" s="56"/>
    </row>
    <row r="10" spans="1:3" x14ac:dyDescent="0.35">
      <c r="A10" s="52" t="s">
        <v>55</v>
      </c>
      <c r="B10" s="53" t="s">
        <v>56</v>
      </c>
      <c r="C10" s="56"/>
    </row>
    <row r="11" spans="1:3" x14ac:dyDescent="0.35">
      <c r="A11" s="52" t="s">
        <v>57</v>
      </c>
      <c r="B11" s="53" t="s">
        <v>58</v>
      </c>
      <c r="C11" s="56"/>
    </row>
    <row r="12" spans="1:3" x14ac:dyDescent="0.35">
      <c r="A12" s="52" t="s">
        <v>59</v>
      </c>
      <c r="B12" s="53" t="s">
        <v>60</v>
      </c>
      <c r="C12" s="56"/>
    </row>
    <row r="13" spans="1:3" x14ac:dyDescent="0.35">
      <c r="A13" s="52" t="s">
        <v>61</v>
      </c>
      <c r="B13" s="53" t="s">
        <v>62</v>
      </c>
      <c r="C13" s="56"/>
    </row>
    <row r="14" spans="1:3" ht="25" x14ac:dyDescent="0.35">
      <c r="A14" s="52" t="s">
        <v>63</v>
      </c>
      <c r="B14" s="53" t="s">
        <v>64</v>
      </c>
      <c r="C14" s="56"/>
    </row>
    <row r="15" spans="1:3" x14ac:dyDescent="0.35">
      <c r="A15" s="52" t="s">
        <v>65</v>
      </c>
      <c r="B15" s="53" t="s">
        <v>66</v>
      </c>
      <c r="C15" s="56"/>
    </row>
    <row r="16" spans="1:3" x14ac:dyDescent="0.35">
      <c r="A16" s="52" t="s">
        <v>67</v>
      </c>
      <c r="B16" s="53" t="s">
        <v>68</v>
      </c>
      <c r="C16" s="56"/>
    </row>
    <row r="17" spans="1:3" x14ac:dyDescent="0.35">
      <c r="A17" s="52" t="s">
        <v>69</v>
      </c>
      <c r="B17" s="53" t="s">
        <v>70</v>
      </c>
      <c r="C17" s="56"/>
    </row>
    <row r="18" spans="1:3" x14ac:dyDescent="0.35">
      <c r="A18" s="52" t="s">
        <v>71</v>
      </c>
      <c r="B18" s="53" t="s">
        <v>72</v>
      </c>
      <c r="C18" s="56"/>
    </row>
    <row r="19" spans="1:3" x14ac:dyDescent="0.35">
      <c r="A19" s="52" t="s">
        <v>73</v>
      </c>
      <c r="B19" s="53" t="s">
        <v>74</v>
      </c>
      <c r="C19" s="56"/>
    </row>
    <row r="20" spans="1:3" x14ac:dyDescent="0.35">
      <c r="A20" s="52" t="s">
        <v>75</v>
      </c>
      <c r="B20" s="53" t="s">
        <v>76</v>
      </c>
      <c r="C20" s="56"/>
    </row>
    <row r="21" spans="1:3" x14ac:dyDescent="0.35">
      <c r="A21" s="52" t="s">
        <v>77</v>
      </c>
      <c r="B21" s="53" t="s">
        <v>78</v>
      </c>
      <c r="C21" s="56"/>
    </row>
    <row r="22" spans="1:3" x14ac:dyDescent="0.35">
      <c r="A22" s="52" t="s">
        <v>79</v>
      </c>
      <c r="B22" s="53" t="s">
        <v>80</v>
      </c>
      <c r="C22" s="56"/>
    </row>
    <row r="23" spans="1:3" x14ac:dyDescent="0.35">
      <c r="A23" s="52" t="s">
        <v>81</v>
      </c>
      <c r="B23" s="53" t="s">
        <v>82</v>
      </c>
      <c r="C23" s="56"/>
    </row>
    <row r="24" spans="1:3" x14ac:dyDescent="0.35">
      <c r="A24" s="52" t="s">
        <v>83</v>
      </c>
      <c r="B24" s="53" t="s">
        <v>84</v>
      </c>
      <c r="C24" s="56"/>
    </row>
    <row r="25" spans="1:3" x14ac:dyDescent="0.35">
      <c r="A25" s="54" t="s">
        <v>85</v>
      </c>
      <c r="B25" s="55" t="s">
        <v>86</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08984375" defaultRowHeight="10" x14ac:dyDescent="0.2"/>
  <cols>
    <col min="1" max="1" width="3.54296875" style="43" customWidth="1"/>
    <col min="2" max="2" width="4.453125" style="19" customWidth="1"/>
    <col min="3" max="3" width="10.54296875" style="19" customWidth="1"/>
    <col min="4" max="5" width="10" style="19" customWidth="1"/>
    <col min="6" max="6" width="74.08984375" style="19" customWidth="1"/>
    <col min="7" max="7" width="9" style="20" customWidth="1"/>
    <col min="8" max="8" width="13" style="20" customWidth="1"/>
    <col min="9" max="10" width="9" style="20" customWidth="1"/>
    <col min="11" max="12" width="12.90625" style="20" customWidth="1"/>
    <col min="13" max="13" width="9.08984375" style="19" customWidth="1"/>
    <col min="14" max="16384" width="9.08984375" style="19"/>
  </cols>
  <sheetData>
    <row r="1" spans="1:12" s="1" customFormat="1" ht="13.5" customHeight="1" x14ac:dyDescent="0.35">
      <c r="A1" s="11" t="s">
        <v>7</v>
      </c>
      <c r="B1" s="27"/>
      <c r="C1" s="82"/>
      <c r="D1" s="12">
        <v>1</v>
      </c>
      <c r="E1" s="12"/>
      <c r="F1" s="13"/>
      <c r="G1" s="12"/>
      <c r="H1" s="87"/>
      <c r="I1" s="12"/>
      <c r="J1" s="83"/>
      <c r="K1" s="86"/>
      <c r="L1" s="84">
        <f>ROUND((ROUND(H1,3))*(ROUND(K1,2)),2)</f>
        <v>0</v>
      </c>
    </row>
    <row r="2" spans="1:12" s="1" customFormat="1" ht="12.75" customHeight="1" x14ac:dyDescent="0.35">
      <c r="A2" s="11" t="s">
        <v>6</v>
      </c>
      <c r="B2" s="28"/>
      <c r="C2" s="23"/>
      <c r="D2" s="23"/>
      <c r="E2" s="23"/>
      <c r="F2" s="14"/>
      <c r="G2" s="15"/>
      <c r="H2" s="15"/>
      <c r="I2" s="15"/>
      <c r="J2" s="15"/>
      <c r="K2" s="15"/>
      <c r="L2" s="29"/>
    </row>
    <row r="3" spans="1:12" s="1" customFormat="1" ht="12.75" customHeight="1" x14ac:dyDescent="0.35">
      <c r="A3" s="11" t="s">
        <v>8</v>
      </c>
      <c r="B3" s="28"/>
      <c r="C3" s="23"/>
      <c r="D3" s="23"/>
      <c r="E3" s="23"/>
      <c r="F3" s="16"/>
      <c r="G3" s="15"/>
      <c r="H3" s="15"/>
      <c r="I3" s="15"/>
      <c r="J3" s="15"/>
      <c r="K3" s="15"/>
      <c r="L3" s="29"/>
    </row>
    <row r="4" spans="1:12" s="1" customFormat="1" ht="18" customHeight="1" x14ac:dyDescent="0.35">
      <c r="A4" s="11" t="s">
        <v>9</v>
      </c>
      <c r="B4" s="30"/>
      <c r="C4" s="25"/>
      <c r="D4" s="25"/>
      <c r="E4" s="25"/>
      <c r="F4" s="17"/>
      <c r="G4" s="18"/>
      <c r="H4" s="18"/>
      <c r="I4" s="18"/>
      <c r="J4" s="18"/>
      <c r="K4" s="18"/>
      <c r="L4" s="31"/>
    </row>
    <row r="5" spans="1:12" s="1" customFormat="1" ht="48" customHeight="1" x14ac:dyDescent="0.35">
      <c r="A5" s="11"/>
      <c r="B5" s="23"/>
      <c r="C5" s="23"/>
      <c r="D5" s="23"/>
      <c r="E5" s="23"/>
      <c r="F5" s="37"/>
      <c r="G5" s="15"/>
      <c r="H5" s="15"/>
      <c r="I5" s="15"/>
      <c r="J5" s="15"/>
      <c r="K5" s="15"/>
      <c r="L5" s="18"/>
    </row>
    <row r="6" spans="1:12" s="11" customFormat="1" ht="11.5" x14ac:dyDescent="0.35">
      <c r="B6" s="38" t="s">
        <v>22</v>
      </c>
      <c r="C6" s="39"/>
      <c r="D6" s="9"/>
      <c r="E6" s="9"/>
      <c r="F6" s="9" t="s">
        <v>10</v>
      </c>
      <c r="G6" s="39"/>
      <c r="H6" s="39"/>
      <c r="I6" s="39"/>
      <c r="J6" s="39"/>
      <c r="K6" s="39"/>
      <c r="L6" s="40"/>
    </row>
    <row r="7" spans="1:12" s="11" customFormat="1" x14ac:dyDescent="0.35">
      <c r="G7" s="41"/>
      <c r="H7" s="41"/>
      <c r="I7" s="41"/>
      <c r="J7" s="41"/>
      <c r="K7" s="41"/>
      <c r="L7" s="41"/>
    </row>
    <row r="8" spans="1:12" s="1" customFormat="1" x14ac:dyDescent="0.35">
      <c r="A8" s="11"/>
      <c r="G8" s="42"/>
      <c r="H8" s="42"/>
      <c r="I8" s="42"/>
      <c r="J8" s="42"/>
      <c r="K8" s="42"/>
      <c r="L8" s="42"/>
    </row>
    <row r="9" spans="1:12" s="1" customFormat="1" x14ac:dyDescent="0.35">
      <c r="A9" s="11"/>
      <c r="G9" s="42"/>
      <c r="H9" s="42"/>
      <c r="I9" s="42"/>
      <c r="J9" s="42"/>
      <c r="K9" s="42"/>
      <c r="L9" s="42"/>
    </row>
    <row r="10" spans="1:12" s="1" customFormat="1" x14ac:dyDescent="0.35">
      <c r="A10" s="11"/>
      <c r="G10" s="42"/>
      <c r="H10" s="42"/>
      <c r="I10" s="42"/>
      <c r="J10" s="42"/>
      <c r="K10" s="42"/>
      <c r="L10" s="42"/>
    </row>
    <row r="11" spans="1:12" s="1" customFormat="1" x14ac:dyDescent="0.35">
      <c r="A11" s="11"/>
      <c r="G11" s="42"/>
      <c r="H11" s="42"/>
      <c r="I11" s="42"/>
      <c r="J11" s="42"/>
      <c r="K11" s="42"/>
      <c r="L11" s="42"/>
    </row>
    <row r="12" spans="1:12" s="1" customFormat="1" x14ac:dyDescent="0.35">
      <c r="A12" s="11"/>
      <c r="G12" s="42"/>
      <c r="H12" s="42"/>
      <c r="I12" s="42"/>
      <c r="J12" s="42"/>
      <c r="K12" s="42"/>
      <c r="L12" s="42"/>
    </row>
    <row r="13" spans="1:12" s="1" customFormat="1" x14ac:dyDescent="0.35">
      <c r="A13" s="11"/>
      <c r="G13" s="42"/>
      <c r="H13" s="42"/>
      <c r="I13" s="42"/>
      <c r="J13" s="42"/>
      <c r="K13" s="42"/>
      <c r="L13" s="42"/>
    </row>
    <row r="14" spans="1:12" s="1" customFormat="1" x14ac:dyDescent="0.35">
      <c r="A14" s="11"/>
      <c r="G14" s="42"/>
      <c r="H14" s="42"/>
      <c r="I14" s="42"/>
      <c r="J14" s="42"/>
      <c r="K14" s="42"/>
      <c r="L14" s="42"/>
    </row>
    <row r="15" spans="1:12" s="1" customFormat="1" x14ac:dyDescent="0.35">
      <c r="A15" s="11"/>
      <c r="G15" s="42"/>
      <c r="H15" s="42"/>
      <c r="I15" s="42"/>
      <c r="J15" s="42"/>
      <c r="K15" s="42"/>
      <c r="L15" s="42"/>
    </row>
    <row r="16" spans="1:12" s="1" customFormat="1" x14ac:dyDescent="0.35">
      <c r="A16" s="11"/>
      <c r="G16" s="42"/>
      <c r="H16" s="42"/>
      <c r="I16" s="42"/>
      <c r="J16" s="42"/>
      <c r="K16" s="42"/>
      <c r="L16" s="42"/>
    </row>
    <row r="17" spans="1:12" s="1" customFormat="1" x14ac:dyDescent="0.35">
      <c r="A17" s="11"/>
      <c r="G17" s="42"/>
      <c r="H17" s="42"/>
      <c r="I17" s="42"/>
      <c r="J17" s="42"/>
      <c r="K17" s="42"/>
      <c r="L17" s="42"/>
    </row>
    <row r="18" spans="1:12" s="1" customFormat="1" x14ac:dyDescent="0.35">
      <c r="A18" s="11"/>
      <c r="G18" s="42"/>
      <c r="H18" s="42"/>
      <c r="I18" s="42"/>
      <c r="J18" s="42"/>
      <c r="K18" s="42"/>
      <c r="L18" s="42"/>
    </row>
    <row r="19" spans="1:12" s="1" customFormat="1" x14ac:dyDescent="0.35">
      <c r="A19" s="11"/>
      <c r="G19" s="42"/>
      <c r="H19" s="42"/>
      <c r="I19" s="42"/>
      <c r="J19" s="42"/>
      <c r="K19" s="42"/>
      <c r="L19" s="42"/>
    </row>
    <row r="20" spans="1:12" s="1" customFormat="1" x14ac:dyDescent="0.35">
      <c r="A20" s="11"/>
      <c r="G20" s="42"/>
      <c r="H20" s="42"/>
      <c r="I20" s="42"/>
      <c r="J20" s="42"/>
      <c r="K20" s="42"/>
      <c r="L20" s="42"/>
    </row>
    <row r="21" spans="1:12" s="1" customFormat="1" x14ac:dyDescent="0.35">
      <c r="A21" s="11"/>
      <c r="G21" s="42"/>
      <c r="H21" s="42"/>
      <c r="I21" s="42"/>
      <c r="J21" s="42"/>
      <c r="K21" s="42"/>
      <c r="L21" s="42"/>
    </row>
    <row r="22" spans="1:12" s="1" customFormat="1" x14ac:dyDescent="0.3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323</vt:lpstr>
      <vt:lpstr>Kategorie monitoringu</vt:lpstr>
      <vt:lpstr>hide</vt:lpstr>
      <vt:lpstr>'SO 323'!Názvy_tisku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Nezkusil Miroslav Ing.</cp:lastModifiedBy>
  <cp:lastPrinted>2017-11-01T10:18:38Z</cp:lastPrinted>
  <dcterms:created xsi:type="dcterms:W3CDTF">2015-03-16T09:47:49Z</dcterms:created>
  <dcterms:modified xsi:type="dcterms:W3CDTF">2019-03-08T11:40:32Z</dcterms:modified>
  <cp:category/>
  <cp:contentStatus/>
</cp:coreProperties>
</file>